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anenberg-my.sharepoint.com/personal/harm_kranenberg_info/Documents/kascommissie/website versie 0.1/"/>
    </mc:Choice>
  </mc:AlternateContent>
  <xr:revisionPtr revIDLastSave="0" documentId="8_{5FAB08FB-A70A-4089-82DA-83682E7A5968}" xr6:coauthVersionLast="47" xr6:coauthVersionMax="47" xr10:uidLastSave="{00000000-0000-0000-0000-000000000000}"/>
  <bookViews>
    <workbookView xWindow="-28920" yWindow="-120" windowWidth="29040" windowHeight="15720" activeTab="2" xr2:uid="{6CFF989A-CF42-4B37-93EB-C911E781FAD0}"/>
  </bookViews>
  <sheets>
    <sheet name="VVE" sheetId="2" r:id="rId1"/>
    <sheet name="grote sport vereniging" sheetId="3" r:id="rId2"/>
    <sheet name="eenvoudige Vereniging 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3" l="1"/>
  <c r="V21" i="3"/>
  <c r="V17" i="3"/>
  <c r="H32" i="3"/>
  <c r="H33" i="3"/>
  <c r="H30" i="3"/>
  <c r="V10" i="3"/>
  <c r="O20" i="3"/>
  <c r="P20" i="3"/>
  <c r="Q20" i="3"/>
  <c r="R20" i="3"/>
  <c r="H22" i="3"/>
  <c r="J22" i="3"/>
  <c r="H14" i="3"/>
  <c r="J14" i="3"/>
  <c r="O9" i="3"/>
  <c r="P9" i="3"/>
  <c r="P22" i="3" s="1"/>
  <c r="P26" i="3" s="1"/>
  <c r="V6" i="3" s="1"/>
  <c r="V12" i="3" s="1"/>
  <c r="V19" i="3" s="1"/>
  <c r="V23" i="3" s="1"/>
  <c r="Q9" i="3"/>
  <c r="Q22" i="3" s="1"/>
  <c r="Q26" i="3" s="1"/>
  <c r="R9" i="3"/>
  <c r="R22" i="3" l="1"/>
  <c r="R26" i="3" s="1"/>
  <c r="H40" i="3"/>
  <c r="H41" i="3" s="1"/>
  <c r="O22" i="3"/>
  <c r="O26" i="3" s="1"/>
  <c r="P45" i="2" l="1"/>
  <c r="H51" i="2"/>
  <c r="H56" i="2"/>
  <c r="I28" i="2"/>
  <c r="G28" i="2"/>
  <c r="G26" i="2"/>
  <c r="I26" i="2"/>
  <c r="G11" i="2"/>
  <c r="G14" i="2" s="1"/>
  <c r="I11" i="2"/>
  <c r="I14" i="2" s="1"/>
  <c r="Q14" i="2"/>
  <c r="Q15" i="2" s="1"/>
  <c r="Y44" i="2"/>
  <c r="Y47" i="2" s="1"/>
  <c r="Y38" i="2"/>
  <c r="Y32" i="2"/>
  <c r="Y26" i="2"/>
  <c r="Y20" i="2"/>
  <c r="Y22" i="2" s="1"/>
  <c r="Y14" i="2"/>
  <c r="Y8" i="2"/>
  <c r="Y10" i="2" s="1"/>
  <c r="I34" i="2"/>
  <c r="R36" i="2"/>
  <c r="R29" i="2"/>
  <c r="R20" i="2"/>
  <c r="R15" i="2"/>
  <c r="S29" i="2"/>
  <c r="Q29" i="2"/>
  <c r="H44" i="2" s="1"/>
  <c r="S15" i="2"/>
  <c r="G32" i="2"/>
  <c r="G34" i="2" s="1"/>
  <c r="Q36" i="2"/>
  <c r="S36" i="2"/>
  <c r="Q20" i="2"/>
  <c r="S20" i="2"/>
  <c r="R39" i="2" l="1"/>
  <c r="Q39" i="2"/>
  <c r="H42" i="2" s="1"/>
  <c r="H46" i="2" s="1"/>
  <c r="H54" i="2" s="1"/>
  <c r="H58" i="2" s="1"/>
  <c r="S39" i="2"/>
  <c r="R12" i="1"/>
  <c r="P12" i="1"/>
  <c r="L10" i="1"/>
  <c r="F10" i="1"/>
  <c r="F14" i="1" s="1"/>
</calcChain>
</file>

<file path=xl/sharedStrings.xml><?xml version="1.0" encoding="utf-8"?>
<sst xmlns="http://schemas.openxmlformats.org/spreadsheetml/2006/main" count="246" uniqueCount="170">
  <si>
    <t xml:space="preserve">voorbeeld kasstroomoverzicht </t>
  </si>
  <si>
    <t>inkomsten</t>
  </si>
  <si>
    <t>uitgaven</t>
  </si>
  <si>
    <t>netto</t>
  </si>
  <si>
    <t xml:space="preserve">bankstand </t>
  </si>
  <si>
    <t xml:space="preserve">voorbeeld vermogensmutatie overzicht </t>
  </si>
  <si>
    <t xml:space="preserve">vermogen </t>
  </si>
  <si>
    <t xml:space="preserve">netto </t>
  </si>
  <si>
    <t>overschot</t>
  </si>
  <si>
    <t>balans</t>
  </si>
  <si>
    <t xml:space="preserve">Activa </t>
  </si>
  <si>
    <t>Bank</t>
  </si>
  <si>
    <t>Passiva</t>
  </si>
  <si>
    <t xml:space="preserve">schulden </t>
  </si>
  <si>
    <t>Netto vermogen</t>
  </si>
  <si>
    <t>VVE</t>
  </si>
  <si>
    <t>Activa</t>
  </si>
  <si>
    <t xml:space="preserve">Vlottende Activa </t>
  </si>
  <si>
    <t>debiteuren</t>
  </si>
  <si>
    <t xml:space="preserve">overige </t>
  </si>
  <si>
    <t>vooruitbetaalde bedragen</t>
  </si>
  <si>
    <t xml:space="preserve">liquide midelen </t>
  </si>
  <si>
    <t xml:space="preserve">Passiva </t>
  </si>
  <si>
    <t xml:space="preserve">Eigen vermogen </t>
  </si>
  <si>
    <t>Onderhoudsreserves</t>
  </si>
  <si>
    <t>Vlottende passiva</t>
  </si>
  <si>
    <t>crediteuren</t>
  </si>
  <si>
    <t xml:space="preserve">nog te betalen bedragen </t>
  </si>
  <si>
    <t xml:space="preserve">vooruit ontvangen bedragen </t>
  </si>
  <si>
    <t xml:space="preserve">balans per 31 december </t>
  </si>
  <si>
    <t xml:space="preserve">Overzicht baten en lasten over </t>
  </si>
  <si>
    <t>Baten</t>
  </si>
  <si>
    <t xml:space="preserve">service bijdragen </t>
  </si>
  <si>
    <t xml:space="preserve">Exploitatiekosten </t>
  </si>
  <si>
    <t>onderhoudskosten gebouw en terrein</t>
  </si>
  <si>
    <t>onderhoud gebouw</t>
  </si>
  <si>
    <t>onderhoud tuin en terrein</t>
  </si>
  <si>
    <t>vaste lasten gebouw en terrein</t>
  </si>
  <si>
    <t>energie rekening VVE</t>
  </si>
  <si>
    <t>opstal verzekering rekening VVE</t>
  </si>
  <si>
    <t>dotaties onderhoudsreserves</t>
  </si>
  <si>
    <t>schilderwerk</t>
  </si>
  <si>
    <t>dakwerk</t>
  </si>
  <si>
    <t>gevels en balkons</t>
  </si>
  <si>
    <t>kozijn-en glaswerk</t>
  </si>
  <si>
    <t>ontrekking reserve fonds overig</t>
  </si>
  <si>
    <t>reservefonds overig</t>
  </si>
  <si>
    <t>electrische installaties</t>
  </si>
  <si>
    <t xml:space="preserve">overzicht mutaties reserve fondsen </t>
  </si>
  <si>
    <t xml:space="preserve">reserve fonds overig </t>
  </si>
  <si>
    <t>beginstand</t>
  </si>
  <si>
    <t xml:space="preserve">toevoeging </t>
  </si>
  <si>
    <t xml:space="preserve">ontrekking </t>
  </si>
  <si>
    <t>eindstand</t>
  </si>
  <si>
    <t xml:space="preserve">reserve fonds electrische installatie </t>
  </si>
  <si>
    <t>reserve fonds schilderwerk</t>
  </si>
  <si>
    <t>reserve fonds dakwerk</t>
  </si>
  <si>
    <t>reserve fonds gevels en balkons</t>
  </si>
  <si>
    <t xml:space="preserve">reserve fonds kozijnen en ramen </t>
  </si>
  <si>
    <t>bestuur-en vergaderkosten</t>
  </si>
  <si>
    <t xml:space="preserve">bestuurvergoeding </t>
  </si>
  <si>
    <t xml:space="preserve">administratiekosten </t>
  </si>
  <si>
    <t xml:space="preserve">aansprakelijkheid verzekering </t>
  </si>
  <si>
    <t xml:space="preserve">vergaderkosten </t>
  </si>
  <si>
    <t>totaal</t>
  </si>
  <si>
    <t xml:space="preserve">totaal </t>
  </si>
  <si>
    <t>saldo</t>
  </si>
  <si>
    <t xml:space="preserve">mutatie Eigen vermogen </t>
  </si>
  <si>
    <t xml:space="preserve">beginstand </t>
  </si>
  <si>
    <t xml:space="preserve">saldo exploitatie </t>
  </si>
  <si>
    <t xml:space="preserve">eindstand </t>
  </si>
  <si>
    <t xml:space="preserve">totaal reservefondsen </t>
  </si>
  <si>
    <t>werkelijk</t>
  </si>
  <si>
    <t>begroot</t>
  </si>
  <si>
    <t xml:space="preserve">Kasstroom overzicht </t>
  </si>
  <si>
    <t xml:space="preserve">directe methode </t>
  </si>
  <si>
    <t xml:space="preserve">indirecte methode </t>
  </si>
  <si>
    <t xml:space="preserve">saldo </t>
  </si>
  <si>
    <t xml:space="preserve">exploitatie </t>
  </si>
  <si>
    <t>mutatie werkkapitaal</t>
  </si>
  <si>
    <t xml:space="preserve">vlottende activa </t>
  </si>
  <si>
    <t xml:space="preserve">vlottende passiva </t>
  </si>
  <si>
    <t>bankmutatie 2025</t>
  </si>
  <si>
    <t>bank beginstand</t>
  </si>
  <si>
    <t xml:space="preserve">bankeindstand </t>
  </si>
  <si>
    <t>uitgaven aan onderhoud</t>
  </si>
  <si>
    <t xml:space="preserve">exploitatie bank opbrengsten </t>
  </si>
  <si>
    <t>exploitatie kosten  die geen bankmutatie zijn</t>
  </si>
  <si>
    <t>sportvereniging voorbeeld</t>
  </si>
  <si>
    <t>kenmerken VVE</t>
  </si>
  <si>
    <t>aantal VVE</t>
  </si>
  <si>
    <t xml:space="preserve">service kosten per jaar </t>
  </si>
  <si>
    <t>bestuur</t>
  </si>
  <si>
    <t xml:space="preserve">5 leden </t>
  </si>
  <si>
    <t xml:space="preserve">kascommissie </t>
  </si>
  <si>
    <t xml:space="preserve">3 leden </t>
  </si>
  <si>
    <t xml:space="preserve">bankrekeningen </t>
  </si>
  <si>
    <t>statuten</t>
  </si>
  <si>
    <t>huishoudelijk reglement</t>
  </si>
  <si>
    <t>splitsingsacte</t>
  </si>
  <si>
    <t xml:space="preserve">aantal appartementen(rechten) </t>
  </si>
  <si>
    <t xml:space="preserve">administratie </t>
  </si>
  <si>
    <t xml:space="preserve">beheer gebouwen </t>
  </si>
  <si>
    <t xml:space="preserve">inrichting organisatie </t>
  </si>
  <si>
    <t xml:space="preserve">boekhouding </t>
  </si>
  <si>
    <t xml:space="preserve">uitbesteden administratie </t>
  </si>
  <si>
    <t>ja/nee</t>
  </si>
  <si>
    <t xml:space="preserve">uitbesteden gebouw beheer </t>
  </si>
  <si>
    <t>drie belangrijjke keuzes:</t>
  </si>
  <si>
    <t xml:space="preserve">toepassen 4 ogen principe </t>
  </si>
  <si>
    <t>ledenadministratie</t>
  </si>
  <si>
    <t>inkoopfactuurverwerking</t>
  </si>
  <si>
    <t>gebouwbeheer</t>
  </si>
  <si>
    <t>mogelijke software pakketten</t>
  </si>
  <si>
    <t>eenvoudige vereniging/stichting</t>
  </si>
  <si>
    <t xml:space="preserve">kenmerken </t>
  </si>
  <si>
    <t>leden</t>
  </si>
  <si>
    <t>in huis</t>
  </si>
  <si>
    <t xml:space="preserve"> belangrijjke keuze:</t>
  </si>
  <si>
    <t xml:space="preserve">1-3 leden </t>
  </si>
  <si>
    <t>actueel</t>
  </si>
  <si>
    <t xml:space="preserve">materiele vaste activa </t>
  </si>
  <si>
    <t>vorderingen</t>
  </si>
  <si>
    <t>liquide middelen</t>
  </si>
  <si>
    <t>vermogen</t>
  </si>
  <si>
    <t>kortlopende schulden</t>
  </si>
  <si>
    <t xml:space="preserve">totaal passiva </t>
  </si>
  <si>
    <t xml:space="preserve">Baten </t>
  </si>
  <si>
    <t>Exploitatieresultaat</t>
  </si>
  <si>
    <t>Financiele baten en lasten</t>
  </si>
  <si>
    <t xml:space="preserve">afschrijvingen </t>
  </si>
  <si>
    <t xml:space="preserve">verandering werkkapitaal </t>
  </si>
  <si>
    <t>investeringen vaste activa</t>
  </si>
  <si>
    <t xml:space="preserve">netto kasmutatie </t>
  </si>
  <si>
    <t xml:space="preserve">liquiditeit begin vh jaar </t>
  </si>
  <si>
    <t xml:space="preserve">liquiditeit eind vh jaar </t>
  </si>
  <si>
    <t>Sponsoring</t>
  </si>
  <si>
    <t xml:space="preserve">personeellasten </t>
  </si>
  <si>
    <t>Clubhuis Beheer</t>
  </si>
  <si>
    <t>Algemeen Beheer</t>
  </si>
  <si>
    <t>Balans</t>
  </si>
  <si>
    <t xml:space="preserve"> Cashflow overzicht </t>
  </si>
  <si>
    <t>Contributie</t>
  </si>
  <si>
    <t>Opbrengst ledenactiviteiten</t>
  </si>
  <si>
    <t>Exploitatierekening</t>
  </si>
  <si>
    <t xml:space="preserve">Lasten </t>
  </si>
  <si>
    <t xml:space="preserve">Onderhoud velden </t>
  </si>
  <si>
    <t xml:space="preserve">Afschrijvingen gebouw en veld verbeteringen </t>
  </si>
  <si>
    <t>Saldo</t>
  </si>
  <si>
    <t xml:space="preserve">Kosten ledenactiviteiten </t>
  </si>
  <si>
    <t>(alle bedragen X 1000)</t>
  </si>
  <si>
    <t xml:space="preserve">Saldo exploitatie </t>
  </si>
  <si>
    <t xml:space="preserve">eliminatie posten die geen </t>
  </si>
  <si>
    <t>bank mutatie zijn :</t>
  </si>
  <si>
    <t>dotaties reservefondsen</t>
  </si>
  <si>
    <t xml:space="preserve">exploitatie bankopbrengsten </t>
  </si>
  <si>
    <t>afname vorderingen</t>
  </si>
  <si>
    <t xml:space="preserve">afname kortlopende schulden </t>
  </si>
  <si>
    <t xml:space="preserve">begin stand </t>
  </si>
  <si>
    <t>investeringen</t>
  </si>
  <si>
    <t>afschrijvingen</t>
  </si>
  <si>
    <t xml:space="preserve">mutatie overzicht Eigen Vermogen </t>
  </si>
  <si>
    <t>saldo resultaat</t>
  </si>
  <si>
    <t xml:space="preserve">Mutatie overzicht Vaste Activa </t>
  </si>
  <si>
    <t>aantal leden</t>
  </si>
  <si>
    <t xml:space="preserve">5 -7 leden </t>
  </si>
  <si>
    <t>beheer gebouwen en terreinen</t>
  </si>
  <si>
    <t>actieve subcommissies</t>
  </si>
  <si>
    <t>gebouw en tereinen beheer</t>
  </si>
  <si>
    <t xml:space="preserve">uitbesteden gebouw -terrein beheer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</si>
</sst>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" fontId="0" fillId="0" borderId="0" xfId="0" applyNumberFormat="1"/>
    <xf numFmtId="0" fontId="0" fillId="0" borderId="8" xfId="0" applyBorder="1"/>
    <xf numFmtId="0" fontId="0" fillId="0" borderId="9" xfId="0" applyBorder="1"/>
    <xf numFmtId="16" fontId="0" fillId="0" borderId="9" xfId="0" applyNumberFormat="1" applyBorder="1"/>
    <xf numFmtId="0" fontId="0" fillId="0" borderId="10" xfId="0" applyBorder="1"/>
    <xf numFmtId="41" fontId="0" fillId="0" borderId="0" xfId="0" applyNumberFormat="1"/>
    <xf numFmtId="41" fontId="0" fillId="0" borderId="1" xfId="0" applyNumberFormat="1" applyBorder="1"/>
    <xf numFmtId="41" fontId="0" fillId="0" borderId="11" xfId="0" applyNumberFormat="1" applyBorder="1"/>
    <xf numFmtId="15" fontId="0" fillId="0" borderId="3" xfId="0" applyNumberFormat="1" applyBorder="1"/>
    <xf numFmtId="15" fontId="0" fillId="0" borderId="4" xfId="0" applyNumberFormat="1" applyBorder="1"/>
    <xf numFmtId="0" fontId="0" fillId="0" borderId="12" xfId="0" applyBorder="1"/>
    <xf numFmtId="41" fontId="0" fillId="0" borderId="6" xfId="0" applyNumberFormat="1" applyBorder="1"/>
    <xf numFmtId="41" fontId="0" fillId="0" borderId="7" xfId="0" applyNumberFormat="1" applyBorder="1"/>
    <xf numFmtId="41" fontId="0" fillId="0" borderId="13" xfId="0" applyNumberFormat="1" applyBorder="1"/>
    <xf numFmtId="41" fontId="0" fillId="0" borderId="14" xfId="0" applyNumberFormat="1" applyBorder="1"/>
    <xf numFmtId="41" fontId="0" fillId="0" borderId="9" xfId="0" applyNumberFormat="1" applyBorder="1"/>
    <xf numFmtId="41" fontId="0" fillId="0" borderId="10" xfId="0" applyNumberFormat="1" applyBorder="1"/>
    <xf numFmtId="41" fontId="0" fillId="0" borderId="3" xfId="0" applyNumberFormat="1" applyBorder="1"/>
    <xf numFmtId="41" fontId="0" fillId="0" borderId="4" xfId="0" applyNumberFormat="1" applyBorder="1"/>
    <xf numFmtId="41" fontId="0" fillId="0" borderId="12" xfId="0" applyNumberFormat="1" applyBorder="1"/>
    <xf numFmtId="0" fontId="0" fillId="0" borderId="15" xfId="0" applyBorder="1"/>
    <xf numFmtId="0" fontId="0" fillId="0" borderId="16" xfId="0" applyBorder="1"/>
    <xf numFmtId="41" fontId="0" fillId="0" borderId="17" xfId="0" applyNumberFormat="1" applyBorder="1"/>
    <xf numFmtId="0" fontId="0" fillId="0" borderId="17" xfId="0" applyBorder="1"/>
    <xf numFmtId="41" fontId="0" fillId="0" borderId="18" xfId="0" applyNumberFormat="1" applyBorder="1"/>
    <xf numFmtId="41" fontId="0" fillId="0" borderId="19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3EC7-EB94-4C0C-84BC-3267259C5F96}">
  <dimension ref="C1:AA64"/>
  <sheetViews>
    <sheetView topLeftCell="A33" workbookViewId="0">
      <selection activeCell="S60" sqref="S60"/>
    </sheetView>
  </sheetViews>
  <sheetFormatPr defaultRowHeight="15" x14ac:dyDescent="0.25"/>
  <sheetData>
    <row r="1" spans="3:27" ht="15.75" thickBot="1" x14ac:dyDescent="0.3"/>
    <row r="2" spans="3:27" x14ac:dyDescent="0.25">
      <c r="C2" s="2" t="s">
        <v>15</v>
      </c>
      <c r="D2" s="3" t="s">
        <v>29</v>
      </c>
      <c r="E2" s="3"/>
      <c r="F2" s="3"/>
      <c r="G2" s="3"/>
      <c r="H2" s="3"/>
      <c r="I2" s="4"/>
      <c r="L2" s="2" t="s">
        <v>30</v>
      </c>
      <c r="M2" s="3"/>
      <c r="N2" s="3"/>
      <c r="O2" s="3"/>
      <c r="P2" s="3"/>
      <c r="Q2" s="3"/>
      <c r="R2" s="3"/>
      <c r="S2" s="4"/>
      <c r="U2" s="2" t="s">
        <v>48</v>
      </c>
      <c r="V2" s="3"/>
      <c r="W2" s="3"/>
      <c r="X2" s="3"/>
      <c r="Y2" s="4"/>
    </row>
    <row r="3" spans="3:27" x14ac:dyDescent="0.25">
      <c r="C3" s="5"/>
      <c r="I3" s="6"/>
      <c r="L3" s="5"/>
      <c r="S3" s="6"/>
      <c r="U3" s="5"/>
      <c r="Y3" s="6"/>
    </row>
    <row r="4" spans="3:27" x14ac:dyDescent="0.25">
      <c r="C4" s="5" t="s">
        <v>16</v>
      </c>
      <c r="G4" s="1">
        <v>2025</v>
      </c>
      <c r="I4" s="7">
        <v>2024</v>
      </c>
      <c r="L4" s="5" t="s">
        <v>31</v>
      </c>
      <c r="Q4" s="1">
        <v>2025</v>
      </c>
      <c r="R4" s="1"/>
      <c r="S4" s="7">
        <v>2024</v>
      </c>
      <c r="U4" s="5"/>
      <c r="Y4" s="7">
        <v>2025</v>
      </c>
    </row>
    <row r="5" spans="3:27" x14ac:dyDescent="0.25">
      <c r="C5" s="5"/>
      <c r="I5" s="6"/>
      <c r="L5" s="5"/>
      <c r="Q5" t="s">
        <v>72</v>
      </c>
      <c r="R5" t="s">
        <v>73</v>
      </c>
      <c r="S5" s="6"/>
      <c r="U5" s="5"/>
      <c r="Y5" s="6"/>
      <c r="AA5" s="13"/>
    </row>
    <row r="6" spans="3:27" x14ac:dyDescent="0.25">
      <c r="C6" s="5" t="s">
        <v>17</v>
      </c>
      <c r="I6" s="6"/>
      <c r="L6" s="5" t="s">
        <v>32</v>
      </c>
      <c r="P6" s="13"/>
      <c r="Q6" s="13">
        <v>50000</v>
      </c>
      <c r="R6" s="13">
        <v>50000</v>
      </c>
      <c r="S6" s="19">
        <v>49500</v>
      </c>
      <c r="U6" s="5" t="s">
        <v>49</v>
      </c>
      <c r="Y6" s="6"/>
    </row>
    <row r="7" spans="3:27" x14ac:dyDescent="0.25">
      <c r="C7" s="5"/>
      <c r="I7" s="6"/>
      <c r="L7" s="5"/>
      <c r="Q7" s="13"/>
      <c r="R7" s="13"/>
      <c r="S7" s="19"/>
      <c r="U7" s="5"/>
      <c r="V7" t="s">
        <v>50</v>
      </c>
      <c r="Y7" s="19">
        <v>7000</v>
      </c>
    </row>
    <row r="8" spans="3:27" x14ac:dyDescent="0.25">
      <c r="C8" s="5" t="s">
        <v>18</v>
      </c>
      <c r="G8" s="13">
        <v>500</v>
      </c>
      <c r="H8" s="13"/>
      <c r="I8" s="19">
        <v>300</v>
      </c>
      <c r="L8" s="5"/>
      <c r="P8" s="13"/>
      <c r="Q8" s="13"/>
      <c r="R8" s="13"/>
      <c r="S8" s="19"/>
      <c r="T8" s="13"/>
      <c r="U8" s="5"/>
      <c r="V8" t="s">
        <v>51</v>
      </c>
      <c r="Y8" s="19">
        <f>Q23</f>
        <v>950</v>
      </c>
    </row>
    <row r="9" spans="3:27" x14ac:dyDescent="0.25">
      <c r="C9" s="5" t="s">
        <v>19</v>
      </c>
      <c r="G9" s="13">
        <v>100</v>
      </c>
      <c r="H9" s="13"/>
      <c r="I9" s="19">
        <v>200</v>
      </c>
      <c r="L9" s="5" t="s">
        <v>33</v>
      </c>
      <c r="Q9" s="13"/>
      <c r="R9" s="13"/>
      <c r="S9" s="19"/>
      <c r="T9" s="13"/>
      <c r="U9" s="5"/>
      <c r="V9" t="s">
        <v>52</v>
      </c>
      <c r="Y9" s="20">
        <v>-450</v>
      </c>
    </row>
    <row r="10" spans="3:27" x14ac:dyDescent="0.25">
      <c r="C10" s="5" t="s">
        <v>20</v>
      </c>
      <c r="G10" s="14">
        <v>3000</v>
      </c>
      <c r="H10" s="13"/>
      <c r="I10" s="20">
        <v>2500</v>
      </c>
      <c r="L10" s="5"/>
      <c r="Q10" s="13"/>
      <c r="R10" s="13"/>
      <c r="S10" s="19"/>
      <c r="U10" s="5"/>
      <c r="V10" t="s">
        <v>53</v>
      </c>
      <c r="Y10" s="19">
        <f>SUM(Y7:Y9)</f>
        <v>7500</v>
      </c>
    </row>
    <row r="11" spans="3:27" x14ac:dyDescent="0.25">
      <c r="C11" s="5"/>
      <c r="G11" s="13">
        <f>SUM(G8:G10)</f>
        <v>3600</v>
      </c>
      <c r="I11" s="19">
        <f>SUM(I8:I10)</f>
        <v>3000</v>
      </c>
      <c r="L11" s="5" t="s">
        <v>34</v>
      </c>
      <c r="Q11" s="13"/>
      <c r="R11" s="13"/>
      <c r="S11" s="19"/>
      <c r="U11" s="5"/>
      <c r="Y11" s="6"/>
    </row>
    <row r="12" spans="3:27" x14ac:dyDescent="0.25">
      <c r="C12" s="5"/>
      <c r="G12" s="13"/>
      <c r="H12" s="13"/>
      <c r="I12" s="19"/>
      <c r="L12" s="5"/>
      <c r="M12" t="s">
        <v>35</v>
      </c>
      <c r="Q12" s="13">
        <v>3000</v>
      </c>
      <c r="R12" s="13">
        <v>3500</v>
      </c>
      <c r="S12" s="19">
        <v>4000</v>
      </c>
      <c r="U12" s="5" t="s">
        <v>54</v>
      </c>
      <c r="Y12" s="6"/>
    </row>
    <row r="13" spans="3:27" x14ac:dyDescent="0.25">
      <c r="C13" s="5" t="s">
        <v>21</v>
      </c>
      <c r="G13" s="14">
        <v>250000</v>
      </c>
      <c r="H13" s="13"/>
      <c r="I13" s="20">
        <v>235000</v>
      </c>
      <c r="L13" s="5"/>
      <c r="M13" t="s">
        <v>36</v>
      </c>
      <c r="Q13" s="13">
        <v>2450</v>
      </c>
      <c r="R13" s="13">
        <v>2500</v>
      </c>
      <c r="S13" s="19">
        <v>3600</v>
      </c>
      <c r="U13" s="5"/>
      <c r="V13" t="s">
        <v>50</v>
      </c>
      <c r="Y13" s="19">
        <v>33000</v>
      </c>
    </row>
    <row r="14" spans="3:27" ht="15.75" thickBot="1" x14ac:dyDescent="0.3">
      <c r="C14" s="5"/>
      <c r="G14" s="15">
        <f>G11+G13</f>
        <v>253600</v>
      </c>
      <c r="H14" s="13"/>
      <c r="I14" s="21">
        <f t="shared" ref="I14" si="0">I11+I13</f>
        <v>238000</v>
      </c>
      <c r="L14" s="5"/>
      <c r="M14" t="s">
        <v>45</v>
      </c>
      <c r="Q14" s="14">
        <f>Y9</f>
        <v>-450</v>
      </c>
      <c r="R14" s="14">
        <v>-500</v>
      </c>
      <c r="S14" s="20">
        <v>-3000</v>
      </c>
      <c r="U14" s="5"/>
      <c r="V14" t="s">
        <v>51</v>
      </c>
      <c r="Y14" s="19">
        <f>Q24</f>
        <v>7000</v>
      </c>
    </row>
    <row r="15" spans="3:27" ht="15.75" thickTop="1" x14ac:dyDescent="0.25">
      <c r="C15" s="5"/>
      <c r="G15" s="13"/>
      <c r="H15" s="13"/>
      <c r="I15" s="19"/>
      <c r="L15" s="5" t="s">
        <v>65</v>
      </c>
      <c r="P15" s="13"/>
      <c r="Q15" s="13">
        <f>SUM(Q12:Q14)</f>
        <v>5000</v>
      </c>
      <c r="R15" s="13">
        <f>SUM(R12:R14)</f>
        <v>5500</v>
      </c>
      <c r="S15" s="19">
        <f>SUM(S12:S14)</f>
        <v>4600</v>
      </c>
      <c r="U15" s="5"/>
      <c r="V15" t="s">
        <v>52</v>
      </c>
      <c r="Y15" s="20">
        <v>0</v>
      </c>
    </row>
    <row r="16" spans="3:27" x14ac:dyDescent="0.25">
      <c r="C16" s="5" t="s">
        <v>22</v>
      </c>
      <c r="G16" s="13"/>
      <c r="H16" s="13"/>
      <c r="I16" s="19"/>
      <c r="L16" s="5"/>
      <c r="P16" s="13"/>
      <c r="Q16" s="13"/>
      <c r="R16" s="13"/>
      <c r="S16" s="19"/>
      <c r="U16" s="5"/>
      <c r="V16" t="s">
        <v>53</v>
      </c>
      <c r="Y16" s="19">
        <v>40000</v>
      </c>
    </row>
    <row r="17" spans="3:25" x14ac:dyDescent="0.25">
      <c r="C17" s="5"/>
      <c r="G17" s="13"/>
      <c r="H17" s="13"/>
      <c r="I17" s="19"/>
      <c r="L17" s="5" t="s">
        <v>37</v>
      </c>
      <c r="Q17" s="13"/>
      <c r="R17" s="13"/>
      <c r="S17" s="19"/>
      <c r="U17" s="5"/>
      <c r="Y17" s="6"/>
    </row>
    <row r="18" spans="3:25" x14ac:dyDescent="0.25">
      <c r="C18" s="5" t="s">
        <v>23</v>
      </c>
      <c r="G18" s="13">
        <v>18600</v>
      </c>
      <c r="H18" s="13"/>
      <c r="I18" s="19">
        <v>23550</v>
      </c>
      <c r="L18" s="5"/>
      <c r="M18" t="s">
        <v>38</v>
      </c>
      <c r="Q18" s="13">
        <v>4000</v>
      </c>
      <c r="R18" s="13">
        <v>3750</v>
      </c>
      <c r="S18" s="19">
        <v>3500</v>
      </c>
      <c r="U18" s="5" t="s">
        <v>55</v>
      </c>
      <c r="Y18" s="6"/>
    </row>
    <row r="19" spans="3:25" x14ac:dyDescent="0.25">
      <c r="C19" s="5"/>
      <c r="G19" s="13"/>
      <c r="H19" s="13"/>
      <c r="I19" s="19"/>
      <c r="L19" s="5"/>
      <c r="M19" t="s">
        <v>39</v>
      </c>
      <c r="Q19" s="14">
        <v>4000</v>
      </c>
      <c r="R19" s="14">
        <v>3750</v>
      </c>
      <c r="S19" s="20">
        <v>3750</v>
      </c>
      <c r="U19" s="5"/>
      <c r="V19" t="s">
        <v>50</v>
      </c>
      <c r="Y19" s="19">
        <v>50000</v>
      </c>
    </row>
    <row r="20" spans="3:25" x14ac:dyDescent="0.25">
      <c r="C20" s="5" t="s">
        <v>24</v>
      </c>
      <c r="G20" s="13">
        <v>230000</v>
      </c>
      <c r="H20" s="13"/>
      <c r="I20" s="19">
        <v>210000</v>
      </c>
      <c r="L20" s="5" t="s">
        <v>64</v>
      </c>
      <c r="P20" s="13"/>
      <c r="Q20" s="13">
        <f>SUM(Q18:Q19)</f>
        <v>8000</v>
      </c>
      <c r="R20" s="13">
        <f>SUM(R18:R19)</f>
        <v>7500</v>
      </c>
      <c r="S20" s="19">
        <f>SUM(S18:S19)</f>
        <v>7250</v>
      </c>
      <c r="U20" s="5"/>
      <c r="V20" t="s">
        <v>51</v>
      </c>
      <c r="Y20" s="19">
        <f>Q25</f>
        <v>7000</v>
      </c>
    </row>
    <row r="21" spans="3:25" x14ac:dyDescent="0.25">
      <c r="C21" s="5"/>
      <c r="G21" s="13"/>
      <c r="H21" s="13"/>
      <c r="I21" s="19"/>
      <c r="L21" s="5"/>
      <c r="Q21" s="13"/>
      <c r="R21" s="13"/>
      <c r="S21" s="19"/>
      <c r="U21" s="5"/>
      <c r="V21" t="s">
        <v>52</v>
      </c>
      <c r="Y21" s="20">
        <v>-7000</v>
      </c>
    </row>
    <row r="22" spans="3:25" x14ac:dyDescent="0.25">
      <c r="C22" s="5" t="s">
        <v>25</v>
      </c>
      <c r="G22" s="13"/>
      <c r="H22" s="13"/>
      <c r="I22" s="19"/>
      <c r="L22" s="5" t="s">
        <v>40</v>
      </c>
      <c r="Q22" s="13"/>
      <c r="R22" s="13"/>
      <c r="S22" s="19"/>
      <c r="U22" s="5"/>
      <c r="V22" t="s">
        <v>53</v>
      </c>
      <c r="Y22" s="19">
        <f>SUM(Y19:Y21)</f>
        <v>50000</v>
      </c>
    </row>
    <row r="23" spans="3:25" x14ac:dyDescent="0.25">
      <c r="C23" s="5" t="s">
        <v>26</v>
      </c>
      <c r="G23" s="13">
        <v>2500</v>
      </c>
      <c r="H23" s="13"/>
      <c r="I23" s="19">
        <v>2100</v>
      </c>
      <c r="L23" s="5"/>
      <c r="M23" t="s">
        <v>46</v>
      </c>
      <c r="Q23" s="13">
        <v>950</v>
      </c>
      <c r="R23" s="13">
        <v>1000</v>
      </c>
      <c r="S23" s="19">
        <v>1000</v>
      </c>
      <c r="U23" s="5"/>
      <c r="Y23" s="6"/>
    </row>
    <row r="24" spans="3:25" x14ac:dyDescent="0.25">
      <c r="C24" s="5" t="s">
        <v>27</v>
      </c>
      <c r="G24" s="13">
        <v>1500</v>
      </c>
      <c r="H24" s="13"/>
      <c r="I24" s="19">
        <v>1600</v>
      </c>
      <c r="L24" s="5"/>
      <c r="M24" t="s">
        <v>47</v>
      </c>
      <c r="Q24" s="13">
        <v>7000</v>
      </c>
      <c r="R24" s="13">
        <v>6500</v>
      </c>
      <c r="S24" s="19">
        <v>6000</v>
      </c>
      <c r="U24" s="5" t="s">
        <v>56</v>
      </c>
      <c r="Y24" s="6"/>
    </row>
    <row r="25" spans="3:25" x14ac:dyDescent="0.25">
      <c r="C25" s="5" t="s">
        <v>28</v>
      </c>
      <c r="G25" s="14">
        <v>1000</v>
      </c>
      <c r="H25" s="13"/>
      <c r="I25" s="20">
        <v>750</v>
      </c>
      <c r="L25" s="5"/>
      <c r="M25" t="s">
        <v>41</v>
      </c>
      <c r="Q25" s="13">
        <v>7000</v>
      </c>
      <c r="R25" s="13">
        <v>6500</v>
      </c>
      <c r="S25" s="19">
        <v>6000</v>
      </c>
      <c r="U25" s="5"/>
      <c r="V25" t="s">
        <v>50</v>
      </c>
      <c r="Y25" s="19">
        <v>64000</v>
      </c>
    </row>
    <row r="26" spans="3:25" x14ac:dyDescent="0.25">
      <c r="C26" s="5"/>
      <c r="G26" s="13">
        <f>SUM(G23:G25)</f>
        <v>5000</v>
      </c>
      <c r="I26" s="19">
        <f>SUM(I23:I25)</f>
        <v>4450</v>
      </c>
      <c r="L26" s="5"/>
      <c r="M26" t="s">
        <v>42</v>
      </c>
      <c r="Q26" s="13">
        <v>5000</v>
      </c>
      <c r="R26" s="13">
        <v>5500</v>
      </c>
      <c r="S26" s="19">
        <v>6000</v>
      </c>
      <c r="U26" s="5"/>
      <c r="V26" t="s">
        <v>51</v>
      </c>
      <c r="Y26" s="19">
        <f>Q26</f>
        <v>5000</v>
      </c>
    </row>
    <row r="27" spans="3:25" x14ac:dyDescent="0.25">
      <c r="C27" s="5"/>
      <c r="G27" s="13"/>
      <c r="H27" s="13"/>
      <c r="I27" s="19"/>
      <c r="L27" s="5"/>
      <c r="M27" t="s">
        <v>43</v>
      </c>
      <c r="Q27" s="13">
        <v>6000</v>
      </c>
      <c r="R27" s="13">
        <v>4000</v>
      </c>
      <c r="S27" s="19">
        <v>3000</v>
      </c>
      <c r="U27" s="5"/>
      <c r="V27" t="s">
        <v>52</v>
      </c>
      <c r="Y27" s="20">
        <v>-500</v>
      </c>
    </row>
    <row r="28" spans="3:25" ht="15.75" thickBot="1" x14ac:dyDescent="0.3">
      <c r="C28" s="9"/>
      <c r="D28" s="10"/>
      <c r="E28" s="10"/>
      <c r="F28" s="10"/>
      <c r="G28" s="22">
        <f>G18+G20+G26</f>
        <v>253600</v>
      </c>
      <c r="H28" s="23"/>
      <c r="I28" s="24">
        <f t="shared" ref="I28" si="1">I18+I20+I26</f>
        <v>238000</v>
      </c>
      <c r="L28" s="5"/>
      <c r="M28" t="s">
        <v>44</v>
      </c>
      <c r="Q28" s="14">
        <v>2000</v>
      </c>
      <c r="R28" s="14">
        <v>2500</v>
      </c>
      <c r="S28" s="20">
        <v>3000</v>
      </c>
      <c r="U28" s="5"/>
      <c r="V28" t="s">
        <v>53</v>
      </c>
      <c r="Y28" s="19">
        <v>68500</v>
      </c>
    </row>
    <row r="29" spans="3:25" x14ac:dyDescent="0.25">
      <c r="G29" s="13"/>
      <c r="H29" s="13"/>
      <c r="I29" s="13"/>
      <c r="L29" s="5" t="s">
        <v>64</v>
      </c>
      <c r="Q29" s="13">
        <f>SUM(Q23:Q28)</f>
        <v>27950</v>
      </c>
      <c r="R29" s="13">
        <f>SUM(R23:R28)</f>
        <v>26000</v>
      </c>
      <c r="S29" s="19">
        <f>SUM(S23:S28)</f>
        <v>25000</v>
      </c>
      <c r="U29" s="5"/>
      <c r="Y29" s="6"/>
    </row>
    <row r="30" spans="3:25" ht="15.75" thickBot="1" x14ac:dyDescent="0.3">
      <c r="G30" s="13"/>
      <c r="H30" s="13"/>
      <c r="I30" s="13"/>
      <c r="L30" s="5"/>
      <c r="Q30" s="13"/>
      <c r="R30" s="13"/>
      <c r="S30" s="19"/>
      <c r="U30" s="5" t="s">
        <v>57</v>
      </c>
      <c r="Y30" s="6"/>
    </row>
    <row r="31" spans="3:25" x14ac:dyDescent="0.25">
      <c r="C31" s="2" t="s">
        <v>67</v>
      </c>
      <c r="D31" s="3"/>
      <c r="E31" s="3"/>
      <c r="F31" s="3"/>
      <c r="G31" s="25"/>
      <c r="H31" s="25"/>
      <c r="I31" s="26"/>
      <c r="L31" s="5" t="s">
        <v>59</v>
      </c>
      <c r="Q31" s="13"/>
      <c r="R31" s="13"/>
      <c r="S31" s="19"/>
      <c r="U31" s="5"/>
      <c r="V31" t="s">
        <v>50</v>
      </c>
      <c r="Y31" s="19">
        <v>28000</v>
      </c>
    </row>
    <row r="32" spans="3:25" x14ac:dyDescent="0.25">
      <c r="C32" s="5"/>
      <c r="D32" t="s">
        <v>68</v>
      </c>
      <c r="G32" s="13">
        <f>I18</f>
        <v>23550</v>
      </c>
      <c r="H32" s="13"/>
      <c r="I32" s="19">
        <v>23050</v>
      </c>
      <c r="L32" s="5"/>
      <c r="M32" t="s">
        <v>60</v>
      </c>
      <c r="Q32" s="13">
        <v>5000</v>
      </c>
      <c r="R32" s="13">
        <v>5000</v>
      </c>
      <c r="S32" s="19">
        <v>4900</v>
      </c>
      <c r="U32" s="5"/>
      <c r="V32" t="s">
        <v>51</v>
      </c>
      <c r="Y32" s="19">
        <f>Q27</f>
        <v>6000</v>
      </c>
    </row>
    <row r="33" spans="3:25" x14ac:dyDescent="0.25">
      <c r="C33" s="5"/>
      <c r="D33" t="s">
        <v>69</v>
      </c>
      <c r="G33" s="14">
        <v>-4950</v>
      </c>
      <c r="H33" s="13"/>
      <c r="I33" s="20">
        <v>-500</v>
      </c>
      <c r="L33" s="5"/>
      <c r="M33" t="s">
        <v>61</v>
      </c>
      <c r="Q33" s="13">
        <v>5000</v>
      </c>
      <c r="R33" s="13">
        <v>4750</v>
      </c>
      <c r="S33" s="19">
        <v>4500</v>
      </c>
      <c r="U33" s="5"/>
      <c r="V33" t="s">
        <v>52</v>
      </c>
      <c r="Y33" s="20">
        <v>0</v>
      </c>
    </row>
    <row r="34" spans="3:25" ht="15.75" thickBot="1" x14ac:dyDescent="0.3">
      <c r="C34" s="5"/>
      <c r="D34" t="s">
        <v>70</v>
      </c>
      <c r="G34" s="15">
        <f>SUM(G32:G33)</f>
        <v>18600</v>
      </c>
      <c r="H34" s="13"/>
      <c r="I34" s="21">
        <f>SUM(I32:I33)</f>
        <v>22550</v>
      </c>
      <c r="L34" s="5"/>
      <c r="M34" t="s">
        <v>62</v>
      </c>
      <c r="Q34" s="13">
        <v>2500</v>
      </c>
      <c r="R34" s="13">
        <v>2500</v>
      </c>
      <c r="S34" s="19">
        <v>2500</v>
      </c>
      <c r="U34" s="5"/>
      <c r="V34" t="s">
        <v>53</v>
      </c>
      <c r="Y34" s="19">
        <v>34000</v>
      </c>
    </row>
    <row r="35" spans="3:25" ht="16.5" thickTop="1" thickBot="1" x14ac:dyDescent="0.3">
      <c r="C35" s="9"/>
      <c r="D35" s="10"/>
      <c r="E35" s="10"/>
      <c r="F35" s="10"/>
      <c r="G35" s="10"/>
      <c r="H35" s="10"/>
      <c r="I35" s="18"/>
      <c r="L35" s="5"/>
      <c r="M35" t="s">
        <v>63</v>
      </c>
      <c r="Q35" s="14">
        <v>1500</v>
      </c>
      <c r="R35" s="14">
        <v>1500</v>
      </c>
      <c r="S35" s="20">
        <v>1250</v>
      </c>
      <c r="U35" s="5"/>
      <c r="Y35" s="6"/>
    </row>
    <row r="36" spans="3:25" x14ac:dyDescent="0.25">
      <c r="L36" s="5" t="s">
        <v>64</v>
      </c>
      <c r="Q36" s="13">
        <f>SUM(Q32:Q35)</f>
        <v>14000</v>
      </c>
      <c r="R36" s="13">
        <f>SUM(R32:R35)</f>
        <v>13750</v>
      </c>
      <c r="S36" s="19">
        <f>SUM(S32:S35)</f>
        <v>13150</v>
      </c>
      <c r="U36" s="5" t="s">
        <v>58</v>
      </c>
      <c r="Y36" s="6"/>
    </row>
    <row r="37" spans="3:25" x14ac:dyDescent="0.25">
      <c r="L37" s="5"/>
      <c r="Q37" s="13"/>
      <c r="R37" s="13"/>
      <c r="S37" s="19"/>
      <c r="U37" s="5"/>
      <c r="V37" t="s">
        <v>50</v>
      </c>
      <c r="Y37" s="19">
        <v>28000</v>
      </c>
    </row>
    <row r="38" spans="3:25" ht="15.75" thickBot="1" x14ac:dyDescent="0.3">
      <c r="L38" s="5"/>
      <c r="Q38" s="13"/>
      <c r="R38" s="13"/>
      <c r="S38" s="19"/>
      <c r="U38" s="5"/>
      <c r="V38" t="s">
        <v>51</v>
      </c>
      <c r="Y38" s="19">
        <f>Q28</f>
        <v>2000</v>
      </c>
    </row>
    <row r="39" spans="3:25" ht="15.75" thickBot="1" x14ac:dyDescent="0.3">
      <c r="C39" s="2" t="s">
        <v>74</v>
      </c>
      <c r="D39" s="3"/>
      <c r="E39" s="3"/>
      <c r="F39" s="3"/>
      <c r="G39" s="3"/>
      <c r="H39" s="28">
        <v>2025</v>
      </c>
      <c r="L39" s="9"/>
      <c r="M39" s="10" t="s">
        <v>66</v>
      </c>
      <c r="N39" s="10"/>
      <c r="O39" s="10"/>
      <c r="P39" s="10"/>
      <c r="Q39" s="23">
        <f>Q6-Q15-Q20-Q29-Q36</f>
        <v>-4950</v>
      </c>
      <c r="R39" s="23">
        <f>R6-R15-R20-R29-R36</f>
        <v>-2750</v>
      </c>
      <c r="S39" s="27">
        <f>S6-S15-S20-S29-S36</f>
        <v>-500</v>
      </c>
      <c r="U39" s="5"/>
      <c r="V39" t="s">
        <v>52</v>
      </c>
      <c r="Y39" s="20"/>
    </row>
    <row r="40" spans="3:25" x14ac:dyDescent="0.25">
      <c r="C40" s="5" t="s">
        <v>76</v>
      </c>
      <c r="H40" s="6"/>
      <c r="Q40" s="13"/>
      <c r="R40" s="13"/>
      <c r="S40" s="13"/>
      <c r="U40" s="5"/>
      <c r="V40" t="s">
        <v>53</v>
      </c>
      <c r="Y40" s="19">
        <v>30000</v>
      </c>
    </row>
    <row r="41" spans="3:25" ht="15.75" thickBot="1" x14ac:dyDescent="0.3">
      <c r="C41" s="5"/>
      <c r="H41" s="6"/>
      <c r="U41" s="5"/>
      <c r="Y41" s="6"/>
    </row>
    <row r="42" spans="3:25" x14ac:dyDescent="0.25">
      <c r="C42" s="5" t="s">
        <v>77</v>
      </c>
      <c r="D42" t="s">
        <v>78</v>
      </c>
      <c r="H42" s="19">
        <f>Q39</f>
        <v>-4950</v>
      </c>
      <c r="L42" s="29" t="s">
        <v>89</v>
      </c>
      <c r="M42" s="30"/>
      <c r="N42" s="3"/>
      <c r="O42" s="3"/>
      <c r="P42" s="28">
        <v>2025</v>
      </c>
      <c r="U42" s="5"/>
      <c r="Y42" s="6"/>
    </row>
    <row r="43" spans="3:25" x14ac:dyDescent="0.25">
      <c r="C43" s="5" t="s">
        <v>87</v>
      </c>
      <c r="H43" s="6"/>
      <c r="L43" s="5" t="s">
        <v>100</v>
      </c>
      <c r="P43" s="6">
        <v>40</v>
      </c>
      <c r="U43" s="5" t="s">
        <v>71</v>
      </c>
      <c r="Y43" s="6"/>
    </row>
    <row r="44" spans="3:25" x14ac:dyDescent="0.25">
      <c r="C44" s="5"/>
      <c r="D44" t="s">
        <v>154</v>
      </c>
      <c r="H44" s="20">
        <f>Q29</f>
        <v>27950</v>
      </c>
      <c r="L44" s="5" t="s">
        <v>90</v>
      </c>
      <c r="P44" s="6">
        <v>1</v>
      </c>
      <c r="U44" s="5"/>
      <c r="V44" t="s">
        <v>50</v>
      </c>
      <c r="Y44" s="19">
        <f>Y7+Y13+Y19+Y25+Y31+Y37</f>
        <v>210000</v>
      </c>
    </row>
    <row r="45" spans="3:25" x14ac:dyDescent="0.25">
      <c r="C45" s="5"/>
      <c r="H45" s="6"/>
      <c r="L45" s="5" t="s">
        <v>91</v>
      </c>
      <c r="P45" s="19">
        <f>Q6/P43</f>
        <v>1250</v>
      </c>
      <c r="U45" s="5"/>
      <c r="V45" t="s">
        <v>51</v>
      </c>
      <c r="Y45" s="19">
        <v>27950</v>
      </c>
    </row>
    <row r="46" spans="3:25" x14ac:dyDescent="0.25">
      <c r="C46" s="5" t="s">
        <v>86</v>
      </c>
      <c r="H46" s="19">
        <f>SUM(H42:H45)</f>
        <v>23000</v>
      </c>
      <c r="L46" s="5" t="s">
        <v>92</v>
      </c>
      <c r="P46" s="6" t="s">
        <v>93</v>
      </c>
      <c r="S46" s="13"/>
      <c r="U46" s="5"/>
      <c r="V46" t="s">
        <v>52</v>
      </c>
      <c r="Y46" s="20">
        <v>-7950</v>
      </c>
    </row>
    <row r="47" spans="3:25" ht="15.75" thickBot="1" x14ac:dyDescent="0.3">
      <c r="C47" s="5"/>
      <c r="H47" s="6"/>
      <c r="L47" s="5" t="s">
        <v>94</v>
      </c>
      <c r="P47" s="6" t="s">
        <v>95</v>
      </c>
      <c r="U47" s="9"/>
      <c r="V47" s="10" t="s">
        <v>53</v>
      </c>
      <c r="W47" s="10"/>
      <c r="X47" s="10"/>
      <c r="Y47" s="27">
        <f>SUM(Y44:Y46)</f>
        <v>230000</v>
      </c>
    </row>
    <row r="48" spans="3:25" x14ac:dyDescent="0.25">
      <c r="C48" s="5" t="s">
        <v>79</v>
      </c>
      <c r="H48" s="6"/>
      <c r="L48" s="5" t="s">
        <v>96</v>
      </c>
      <c r="P48" s="6">
        <v>2</v>
      </c>
    </row>
    <row r="49" spans="3:16" x14ac:dyDescent="0.25">
      <c r="C49" s="5"/>
      <c r="D49" t="s">
        <v>80</v>
      </c>
      <c r="H49" s="19">
        <v>-600</v>
      </c>
      <c r="L49" s="5" t="s">
        <v>97</v>
      </c>
      <c r="P49" s="6">
        <v>1</v>
      </c>
    </row>
    <row r="50" spans="3:16" x14ac:dyDescent="0.25">
      <c r="C50" s="5"/>
      <c r="D50" t="s">
        <v>81</v>
      </c>
      <c r="H50" s="19">
        <v>550</v>
      </c>
      <c r="L50" s="5" t="s">
        <v>99</v>
      </c>
      <c r="P50" s="6">
        <v>1</v>
      </c>
    </row>
    <row r="51" spans="3:16" x14ac:dyDescent="0.25">
      <c r="C51" s="5" t="s">
        <v>85</v>
      </c>
      <c r="H51" s="19">
        <f>Y46</f>
        <v>-7950</v>
      </c>
      <c r="L51" s="5" t="s">
        <v>98</v>
      </c>
      <c r="P51" s="6">
        <v>1</v>
      </c>
    </row>
    <row r="52" spans="3:16" x14ac:dyDescent="0.25">
      <c r="C52" s="5"/>
      <c r="H52" s="6"/>
      <c r="L52" s="5" t="s">
        <v>101</v>
      </c>
      <c r="P52" s="6"/>
    </row>
    <row r="53" spans="3:16" ht="15.75" thickBot="1" x14ac:dyDescent="0.3">
      <c r="C53" s="5"/>
      <c r="H53" s="7"/>
      <c r="L53" s="9" t="s">
        <v>102</v>
      </c>
      <c r="M53" s="10"/>
      <c r="N53" s="10"/>
      <c r="O53" s="10"/>
      <c r="P53" s="18"/>
    </row>
    <row r="54" spans="3:16" ht="15.75" thickBot="1" x14ac:dyDescent="0.3">
      <c r="C54" s="5" t="s">
        <v>82</v>
      </c>
      <c r="H54" s="19">
        <f>SUM(H46:H51)</f>
        <v>15000</v>
      </c>
    </row>
    <row r="55" spans="3:16" x14ac:dyDescent="0.25">
      <c r="C55" s="5"/>
      <c r="H55" s="6"/>
      <c r="L55" s="29" t="s">
        <v>103</v>
      </c>
      <c r="M55" s="31"/>
      <c r="N55" s="31"/>
      <c r="O55" s="3"/>
      <c r="P55" s="4"/>
    </row>
    <row r="56" spans="3:16" x14ac:dyDescent="0.25">
      <c r="C56" s="5" t="s">
        <v>83</v>
      </c>
      <c r="H56" s="20">
        <f>I13</f>
        <v>235000</v>
      </c>
      <c r="L56" s="5" t="s">
        <v>108</v>
      </c>
      <c r="P56" s="6"/>
    </row>
    <row r="57" spans="3:16" x14ac:dyDescent="0.25">
      <c r="C57" s="5"/>
      <c r="H57" s="6"/>
      <c r="L57" s="5"/>
      <c r="M57" t="s">
        <v>105</v>
      </c>
      <c r="P57" s="6" t="s">
        <v>106</v>
      </c>
    </row>
    <row r="58" spans="3:16" ht="15.75" thickBot="1" x14ac:dyDescent="0.3">
      <c r="C58" s="9" t="s">
        <v>84</v>
      </c>
      <c r="D58" s="10"/>
      <c r="E58" s="10"/>
      <c r="F58" s="10"/>
      <c r="G58" s="10"/>
      <c r="H58" s="27">
        <f>SUM(H54:H57)</f>
        <v>250000</v>
      </c>
      <c r="L58" s="5"/>
      <c r="M58" t="s">
        <v>107</v>
      </c>
      <c r="P58" s="6" t="s">
        <v>106</v>
      </c>
    </row>
    <row r="59" spans="3:16" x14ac:dyDescent="0.25">
      <c r="L59" s="5"/>
      <c r="M59" t="s">
        <v>109</v>
      </c>
      <c r="P59" s="6" t="s">
        <v>106</v>
      </c>
    </row>
    <row r="60" spans="3:16" x14ac:dyDescent="0.25">
      <c r="L60" s="5" t="s">
        <v>113</v>
      </c>
      <c r="P60" s="6"/>
    </row>
    <row r="61" spans="3:16" x14ac:dyDescent="0.25">
      <c r="L61" s="5"/>
      <c r="M61" t="s">
        <v>104</v>
      </c>
      <c r="P61" s="6"/>
    </row>
    <row r="62" spans="3:16" x14ac:dyDescent="0.25">
      <c r="L62" s="5"/>
      <c r="M62" t="s">
        <v>110</v>
      </c>
      <c r="P62" s="6"/>
    </row>
    <row r="63" spans="3:16" x14ac:dyDescent="0.25">
      <c r="L63" s="5"/>
      <c r="M63" t="s">
        <v>111</v>
      </c>
      <c r="P63" s="6"/>
    </row>
    <row r="64" spans="3:16" ht="15.75" thickBot="1" x14ac:dyDescent="0.3">
      <c r="L64" s="9"/>
      <c r="M64" s="10" t="s">
        <v>112</v>
      </c>
      <c r="N64" s="10"/>
      <c r="O64" s="10"/>
      <c r="P64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72D0-B074-4211-89B7-450EA69B9DF3}">
  <dimension ref="A1:X52"/>
  <sheetViews>
    <sheetView topLeftCell="A19" workbookViewId="0">
      <selection activeCell="R40" sqref="R40"/>
    </sheetView>
  </sheetViews>
  <sheetFormatPr defaultRowHeight="15" x14ac:dyDescent="0.25"/>
  <cols>
    <col min="21" max="21" width="27.7109375" customWidth="1"/>
  </cols>
  <sheetData>
    <row r="1" spans="1:24" ht="15.75" thickBot="1" x14ac:dyDescent="0.3">
      <c r="A1" t="s">
        <v>88</v>
      </c>
      <c r="D1" t="s">
        <v>150</v>
      </c>
    </row>
    <row r="2" spans="1:24" ht="15.75" thickBot="1" x14ac:dyDescent="0.3">
      <c r="L2" s="2"/>
      <c r="M2" s="3"/>
      <c r="N2" s="3"/>
      <c r="O2" s="3">
        <v>2026</v>
      </c>
      <c r="P2" s="3">
        <v>2025</v>
      </c>
      <c r="Q2" s="3">
        <v>2025</v>
      </c>
      <c r="R2" s="4">
        <v>2024</v>
      </c>
    </row>
    <row r="3" spans="1:24" x14ac:dyDescent="0.25">
      <c r="D3" s="2" t="s">
        <v>140</v>
      </c>
      <c r="E3" s="3"/>
      <c r="F3" s="3"/>
      <c r="G3" s="3"/>
      <c r="H3" s="3"/>
      <c r="I3" s="3"/>
      <c r="J3" s="4"/>
      <c r="L3" s="5" t="s">
        <v>144</v>
      </c>
      <c r="O3" s="1" t="s">
        <v>73</v>
      </c>
      <c r="P3" s="1" t="s">
        <v>120</v>
      </c>
      <c r="Q3" s="1" t="s">
        <v>73</v>
      </c>
      <c r="R3" s="7" t="s">
        <v>120</v>
      </c>
      <c r="U3" s="2" t="s">
        <v>141</v>
      </c>
      <c r="V3" s="4">
        <v>2025</v>
      </c>
    </row>
    <row r="4" spans="1:24" x14ac:dyDescent="0.25">
      <c r="D4" s="5"/>
      <c r="H4" s="1">
        <v>2025</v>
      </c>
      <c r="J4" s="7">
        <v>2024</v>
      </c>
      <c r="L4" s="5"/>
      <c r="R4" s="6"/>
      <c r="U4" s="5" t="s">
        <v>76</v>
      </c>
      <c r="V4" s="6" t="s">
        <v>120</v>
      </c>
    </row>
    <row r="5" spans="1:24" x14ac:dyDescent="0.25">
      <c r="D5" s="5"/>
      <c r="H5" t="s">
        <v>120</v>
      </c>
      <c r="J5" s="6" t="s">
        <v>120</v>
      </c>
      <c r="L5" s="5" t="s">
        <v>127</v>
      </c>
      <c r="R5" s="6"/>
      <c r="U5" s="5"/>
      <c r="V5" s="6"/>
    </row>
    <row r="6" spans="1:24" x14ac:dyDescent="0.25">
      <c r="D6" s="5" t="s">
        <v>16</v>
      </c>
      <c r="J6" s="6"/>
      <c r="L6" s="5" t="s">
        <v>142</v>
      </c>
      <c r="O6" s="13">
        <v>1400</v>
      </c>
      <c r="P6" s="13">
        <v>1350</v>
      </c>
      <c r="Q6" s="13">
        <v>1350</v>
      </c>
      <c r="R6" s="19">
        <v>1300</v>
      </c>
      <c r="U6" s="5" t="s">
        <v>151</v>
      </c>
      <c r="V6" s="19">
        <f>P26</f>
        <v>35</v>
      </c>
      <c r="W6" s="13"/>
    </row>
    <row r="7" spans="1:24" x14ac:dyDescent="0.25">
      <c r="D7" s="5"/>
      <c r="J7" s="6"/>
      <c r="L7" s="5" t="s">
        <v>136</v>
      </c>
      <c r="O7" s="13">
        <v>200</v>
      </c>
      <c r="P7" s="13">
        <v>175</v>
      </c>
      <c r="Q7" s="13">
        <v>175</v>
      </c>
      <c r="R7" s="19">
        <v>150</v>
      </c>
      <c r="U7" s="5"/>
      <c r="V7" s="6"/>
    </row>
    <row r="8" spans="1:24" x14ac:dyDescent="0.25">
      <c r="D8" s="5" t="s">
        <v>121</v>
      </c>
      <c r="H8" s="13">
        <v>4300</v>
      </c>
      <c r="I8" s="13"/>
      <c r="J8" s="19">
        <v>4200</v>
      </c>
      <c r="L8" s="5" t="s">
        <v>143</v>
      </c>
      <c r="O8" s="14">
        <v>100</v>
      </c>
      <c r="P8" s="14">
        <v>100</v>
      </c>
      <c r="Q8" s="14">
        <v>80</v>
      </c>
      <c r="R8" s="20">
        <v>75</v>
      </c>
      <c r="U8" s="5" t="s">
        <v>152</v>
      </c>
      <c r="V8" s="19"/>
      <c r="W8" s="13"/>
      <c r="X8" s="13"/>
    </row>
    <row r="9" spans="1:24" x14ac:dyDescent="0.25">
      <c r="D9" s="5"/>
      <c r="H9" s="13"/>
      <c r="I9" s="13"/>
      <c r="J9" s="19"/>
      <c r="L9" s="5"/>
      <c r="O9" s="13">
        <f>SUM(O6:O8)</f>
        <v>1700</v>
      </c>
      <c r="P9" s="13">
        <f>SUM(P6:P8)</f>
        <v>1625</v>
      </c>
      <c r="Q9" s="13">
        <f>SUM(Q6:Q8)</f>
        <v>1605</v>
      </c>
      <c r="R9" s="19">
        <f>SUM(R6:R8)</f>
        <v>1525</v>
      </c>
      <c r="U9" s="5" t="s">
        <v>153</v>
      </c>
      <c r="V9" s="19"/>
      <c r="W9" s="13"/>
      <c r="X9" s="13"/>
    </row>
    <row r="10" spans="1:24" x14ac:dyDescent="0.25">
      <c r="D10" s="5" t="s">
        <v>122</v>
      </c>
      <c r="H10" s="13">
        <v>1000</v>
      </c>
      <c r="I10" s="13"/>
      <c r="J10" s="19">
        <v>1100</v>
      </c>
      <c r="L10" s="5"/>
      <c r="O10" s="13"/>
      <c r="P10" s="13"/>
      <c r="Q10" s="13"/>
      <c r="R10" s="19"/>
      <c r="U10" s="5" t="s">
        <v>130</v>
      </c>
      <c r="V10" s="20">
        <f>P19</f>
        <v>350</v>
      </c>
      <c r="W10" s="13"/>
      <c r="X10" s="13"/>
    </row>
    <row r="11" spans="1:24" x14ac:dyDescent="0.25">
      <c r="D11" s="5"/>
      <c r="H11" s="13"/>
      <c r="I11" s="13"/>
      <c r="J11" s="19"/>
      <c r="L11" s="5"/>
      <c r="O11" s="13"/>
      <c r="P11" s="13"/>
      <c r="Q11" s="13"/>
      <c r="R11" s="19"/>
      <c r="U11" s="5"/>
      <c r="V11" s="19"/>
      <c r="W11" s="13"/>
      <c r="X11" s="13"/>
    </row>
    <row r="12" spans="1:24" x14ac:dyDescent="0.25">
      <c r="D12" s="5" t="s">
        <v>123</v>
      </c>
      <c r="H12" s="13">
        <v>2500</v>
      </c>
      <c r="I12" s="13"/>
      <c r="J12" s="19">
        <v>2400</v>
      </c>
      <c r="L12" s="5" t="s">
        <v>145</v>
      </c>
      <c r="O12" s="13"/>
      <c r="P12" s="13"/>
      <c r="Q12" s="13"/>
      <c r="R12" s="19"/>
      <c r="U12" s="5" t="s">
        <v>155</v>
      </c>
      <c r="V12" s="19">
        <f>SUM(V6:V11)</f>
        <v>385</v>
      </c>
      <c r="W12" s="13"/>
      <c r="X12" s="13"/>
    </row>
    <row r="13" spans="1:24" x14ac:dyDescent="0.25">
      <c r="D13" s="5"/>
      <c r="H13" s="14"/>
      <c r="I13" s="13"/>
      <c r="J13" s="20"/>
      <c r="L13" s="5"/>
      <c r="O13" s="13"/>
      <c r="P13" s="13"/>
      <c r="Q13" s="13"/>
      <c r="R13" s="19"/>
      <c r="U13" s="5"/>
      <c r="V13" s="19"/>
      <c r="W13" s="13"/>
      <c r="X13" s="13"/>
    </row>
    <row r="14" spans="1:24" ht="15.75" thickBot="1" x14ac:dyDescent="0.3">
      <c r="D14" s="5" t="s">
        <v>64</v>
      </c>
      <c r="H14" s="32">
        <f>SUM(H8:H13)</f>
        <v>7800</v>
      </c>
      <c r="I14" s="13"/>
      <c r="J14" s="33">
        <f>SUM(J8:J13)</f>
        <v>7700</v>
      </c>
      <c r="L14" s="5" t="s">
        <v>137</v>
      </c>
      <c r="O14" s="13">
        <v>700</v>
      </c>
      <c r="P14" s="13">
        <v>650</v>
      </c>
      <c r="Q14" s="13">
        <v>675</v>
      </c>
      <c r="R14" s="19">
        <v>650</v>
      </c>
      <c r="U14" s="5" t="s">
        <v>131</v>
      </c>
      <c r="V14" s="19"/>
      <c r="W14" s="13"/>
      <c r="X14" s="13"/>
    </row>
    <row r="15" spans="1:24" ht="15.75" thickTop="1" x14ac:dyDescent="0.25">
      <c r="D15" s="5"/>
      <c r="J15" s="6"/>
      <c r="L15" s="5" t="s">
        <v>146</v>
      </c>
      <c r="O15" s="13">
        <v>50</v>
      </c>
      <c r="P15" s="13">
        <v>75</v>
      </c>
      <c r="Q15" s="13">
        <v>75</v>
      </c>
      <c r="R15" s="19">
        <v>50</v>
      </c>
      <c r="U15" s="5" t="s">
        <v>156</v>
      </c>
      <c r="V15" s="19">
        <v>100</v>
      </c>
      <c r="W15" s="13"/>
      <c r="X15" s="13"/>
    </row>
    <row r="16" spans="1:24" x14ac:dyDescent="0.25">
      <c r="D16" s="5" t="s">
        <v>12</v>
      </c>
      <c r="H16" s="13"/>
      <c r="I16" s="13"/>
      <c r="J16" s="19"/>
      <c r="L16" s="5" t="s">
        <v>138</v>
      </c>
      <c r="O16" s="13">
        <v>250</v>
      </c>
      <c r="P16" s="13">
        <v>260</v>
      </c>
      <c r="Q16" s="13">
        <v>250</v>
      </c>
      <c r="R16" s="19">
        <v>225</v>
      </c>
      <c r="U16" s="5" t="s">
        <v>157</v>
      </c>
      <c r="V16" s="19">
        <v>65</v>
      </c>
      <c r="W16" s="13"/>
      <c r="X16" s="13"/>
    </row>
    <row r="17" spans="4:24" x14ac:dyDescent="0.25">
      <c r="D17" s="5"/>
      <c r="H17" s="13"/>
      <c r="I17" s="13"/>
      <c r="J17" s="19"/>
      <c r="L17" s="5" t="s">
        <v>139</v>
      </c>
      <c r="O17" s="13">
        <v>150</v>
      </c>
      <c r="P17" s="13">
        <v>175</v>
      </c>
      <c r="Q17" s="13">
        <v>150</v>
      </c>
      <c r="R17" s="19">
        <v>125</v>
      </c>
      <c r="U17" s="5" t="s">
        <v>132</v>
      </c>
      <c r="V17" s="19">
        <f>-H31</f>
        <v>-450</v>
      </c>
      <c r="W17" s="13"/>
      <c r="X17" s="13"/>
    </row>
    <row r="18" spans="4:24" x14ac:dyDescent="0.25">
      <c r="D18" s="5" t="s">
        <v>124</v>
      </c>
      <c r="H18" s="13">
        <v>6935</v>
      </c>
      <c r="I18" s="13"/>
      <c r="J18" s="19">
        <v>6900</v>
      </c>
      <c r="L18" s="5" t="s">
        <v>149</v>
      </c>
      <c r="O18" s="13">
        <v>90</v>
      </c>
      <c r="P18" s="13">
        <v>90</v>
      </c>
      <c r="Q18" s="13">
        <v>75</v>
      </c>
      <c r="R18" s="19">
        <v>70</v>
      </c>
      <c r="U18" s="5"/>
      <c r="V18" s="20"/>
      <c r="W18" s="13"/>
      <c r="X18" s="13"/>
    </row>
    <row r="19" spans="4:24" x14ac:dyDescent="0.25">
      <c r="D19" s="5"/>
      <c r="H19" s="13"/>
      <c r="I19" s="13"/>
      <c r="J19" s="19"/>
      <c r="L19" s="5" t="s">
        <v>147</v>
      </c>
      <c r="O19" s="14">
        <v>350</v>
      </c>
      <c r="P19" s="14">
        <v>350</v>
      </c>
      <c r="Q19" s="14">
        <v>350</v>
      </c>
      <c r="R19" s="20">
        <v>325</v>
      </c>
      <c r="U19" s="5" t="s">
        <v>133</v>
      </c>
      <c r="V19" s="19">
        <f>SUM(V12:V18)</f>
        <v>100</v>
      </c>
      <c r="W19" s="13"/>
      <c r="X19" s="13"/>
    </row>
    <row r="20" spans="4:24" x14ac:dyDescent="0.25">
      <c r="D20" s="5" t="s">
        <v>125</v>
      </c>
      <c r="H20" s="13">
        <v>865</v>
      </c>
      <c r="I20" s="13"/>
      <c r="J20" s="19">
        <v>800</v>
      </c>
      <c r="L20" s="5"/>
      <c r="O20" s="13">
        <f>SUM(O14:O19)</f>
        <v>1590</v>
      </c>
      <c r="P20" s="13">
        <f>SUM(P14:P19)</f>
        <v>1600</v>
      </c>
      <c r="Q20" s="13">
        <f>SUM(Q14:Q19)</f>
        <v>1575</v>
      </c>
      <c r="R20" s="19">
        <f>SUM(R14:R19)</f>
        <v>1445</v>
      </c>
      <c r="U20" s="5"/>
      <c r="V20" s="19"/>
      <c r="W20" s="13"/>
      <c r="X20" s="13"/>
    </row>
    <row r="21" spans="4:24" x14ac:dyDescent="0.25">
      <c r="D21" s="5"/>
      <c r="H21" s="14"/>
      <c r="I21" s="13"/>
      <c r="J21" s="20"/>
      <c r="L21" s="5"/>
      <c r="O21" s="13"/>
      <c r="P21" s="13"/>
      <c r="Q21" s="13"/>
      <c r="R21" s="19"/>
      <c r="U21" s="5" t="s">
        <v>134</v>
      </c>
      <c r="V21" s="19">
        <f>J12</f>
        <v>2400</v>
      </c>
      <c r="W21" s="13"/>
      <c r="X21" s="13"/>
    </row>
    <row r="22" spans="4:24" ht="15.75" thickBot="1" x14ac:dyDescent="0.3">
      <c r="D22" s="5" t="s">
        <v>126</v>
      </c>
      <c r="H22" s="32">
        <f>SUM(H18:H21)</f>
        <v>7800</v>
      </c>
      <c r="I22" s="13"/>
      <c r="J22" s="33">
        <f>SUM(J18:J21)</f>
        <v>7700</v>
      </c>
      <c r="L22" s="5" t="s">
        <v>128</v>
      </c>
      <c r="O22" s="13">
        <f>O9-O20</f>
        <v>110</v>
      </c>
      <c r="P22" s="13">
        <f t="shared" ref="P22:R22" si="0">P9-P20</f>
        <v>25</v>
      </c>
      <c r="Q22" s="13">
        <f t="shared" si="0"/>
        <v>30</v>
      </c>
      <c r="R22" s="19">
        <f t="shared" si="0"/>
        <v>80</v>
      </c>
      <c r="U22" s="5"/>
      <c r="V22" s="20"/>
      <c r="W22" s="13"/>
      <c r="X22" s="13"/>
    </row>
    <row r="23" spans="4:24" ht="16.5" thickTop="1" thickBot="1" x14ac:dyDescent="0.3">
      <c r="D23" s="9"/>
      <c r="E23" s="10"/>
      <c r="F23" s="10"/>
      <c r="G23" s="10"/>
      <c r="H23" s="23"/>
      <c r="I23" s="23"/>
      <c r="J23" s="27"/>
      <c r="L23" s="5"/>
      <c r="O23" s="13"/>
      <c r="P23" s="13"/>
      <c r="Q23" s="13"/>
      <c r="R23" s="19"/>
      <c r="U23" s="5" t="s">
        <v>135</v>
      </c>
      <c r="V23" s="21">
        <f>SUM(V19:V22)</f>
        <v>2500</v>
      </c>
      <c r="W23" s="13"/>
      <c r="X23" s="13"/>
    </row>
    <row r="24" spans="4:24" ht="15.75" thickBot="1" x14ac:dyDescent="0.3">
      <c r="L24" s="5" t="s">
        <v>129</v>
      </c>
      <c r="O24" s="13">
        <v>10</v>
      </c>
      <c r="P24" s="13">
        <v>10</v>
      </c>
      <c r="Q24" s="13">
        <v>10</v>
      </c>
      <c r="R24" s="19">
        <v>9</v>
      </c>
      <c r="U24" s="9"/>
      <c r="V24" s="27"/>
      <c r="W24" s="13"/>
      <c r="X24" s="13"/>
    </row>
    <row r="25" spans="4:24" x14ac:dyDescent="0.25">
      <c r="L25" s="5"/>
      <c r="O25" s="14"/>
      <c r="P25" s="14"/>
      <c r="Q25" s="14"/>
      <c r="R25" s="20"/>
      <c r="V25" s="13"/>
      <c r="W25" s="13"/>
      <c r="X25" s="13"/>
    </row>
    <row r="26" spans="4:24" ht="15.75" thickBot="1" x14ac:dyDescent="0.3">
      <c r="L26" s="5" t="s">
        <v>148</v>
      </c>
      <c r="O26" s="15">
        <f>SUM(O22:O25)</f>
        <v>120</v>
      </c>
      <c r="P26" s="15">
        <f>SUM(P22:P25)</f>
        <v>35</v>
      </c>
      <c r="Q26" s="15">
        <f>SUM(Q22:Q25)</f>
        <v>40</v>
      </c>
      <c r="R26" s="21">
        <f>SUM(R22:R25)</f>
        <v>89</v>
      </c>
      <c r="W26" s="13"/>
      <c r="X26" s="13"/>
    </row>
    <row r="27" spans="4:24" ht="16.5" thickTop="1" thickBot="1" x14ac:dyDescent="0.3">
      <c r="L27" s="9"/>
      <c r="M27" s="10"/>
      <c r="N27" s="10"/>
      <c r="O27" s="23"/>
      <c r="P27" s="23"/>
      <c r="Q27" s="23"/>
      <c r="R27" s="27"/>
      <c r="W27" s="13"/>
      <c r="X27" s="13"/>
    </row>
    <row r="28" spans="4:24" x14ac:dyDescent="0.25">
      <c r="D28" s="2" t="s">
        <v>163</v>
      </c>
      <c r="E28" s="3"/>
      <c r="F28" s="3"/>
      <c r="G28" s="3"/>
      <c r="H28" s="28">
        <v>2025</v>
      </c>
      <c r="K28" s="13"/>
      <c r="O28" s="13"/>
      <c r="P28" s="13"/>
      <c r="Q28" s="13"/>
      <c r="R28" s="13"/>
      <c r="W28" s="13"/>
      <c r="X28" s="13"/>
    </row>
    <row r="29" spans="4:24" ht="15.75" thickBot="1" x14ac:dyDescent="0.3">
      <c r="D29" s="5"/>
      <c r="H29" s="6"/>
      <c r="O29" s="13"/>
      <c r="P29" s="13"/>
      <c r="Q29" s="13"/>
      <c r="R29" s="13"/>
      <c r="W29" s="13"/>
      <c r="X29" s="13"/>
    </row>
    <row r="30" spans="4:24" x14ac:dyDescent="0.25">
      <c r="D30" s="5" t="s">
        <v>158</v>
      </c>
      <c r="H30" s="19">
        <f>J8</f>
        <v>4200</v>
      </c>
      <c r="L30" s="29" t="s">
        <v>89</v>
      </c>
      <c r="M30" s="30"/>
      <c r="N30" s="3"/>
      <c r="O30" s="3"/>
      <c r="P30" s="28">
        <v>2025</v>
      </c>
      <c r="Q30" s="13"/>
      <c r="R30" s="13"/>
      <c r="W30" s="13"/>
      <c r="X30" s="13"/>
    </row>
    <row r="31" spans="4:24" x14ac:dyDescent="0.25">
      <c r="D31" s="5" t="s">
        <v>159</v>
      </c>
      <c r="H31" s="19">
        <v>450</v>
      </c>
      <c r="L31" s="5" t="s">
        <v>164</v>
      </c>
      <c r="P31" s="6">
        <v>2000</v>
      </c>
      <c r="W31" s="13"/>
      <c r="X31" s="13"/>
    </row>
    <row r="32" spans="4:24" x14ac:dyDescent="0.25">
      <c r="D32" s="5" t="s">
        <v>160</v>
      </c>
      <c r="H32" s="20">
        <f>-P19</f>
        <v>-350</v>
      </c>
      <c r="L32" s="5" t="s">
        <v>92</v>
      </c>
      <c r="P32" s="6" t="s">
        <v>165</v>
      </c>
      <c r="W32" s="13"/>
      <c r="X32" s="13"/>
    </row>
    <row r="33" spans="4:24" ht="15.75" thickBot="1" x14ac:dyDescent="0.3">
      <c r="D33" s="5" t="s">
        <v>70</v>
      </c>
      <c r="H33" s="21">
        <f>H8</f>
        <v>4300</v>
      </c>
      <c r="L33" s="5" t="s">
        <v>94</v>
      </c>
      <c r="P33" s="6" t="s">
        <v>95</v>
      </c>
      <c r="W33" s="13"/>
      <c r="X33" s="13"/>
    </row>
    <row r="34" spans="4:24" ht="16.5" thickTop="1" thickBot="1" x14ac:dyDescent="0.3">
      <c r="D34" s="9"/>
      <c r="E34" s="10"/>
      <c r="F34" s="10"/>
      <c r="G34" s="10"/>
      <c r="H34" s="18"/>
      <c r="L34" s="5" t="s">
        <v>167</v>
      </c>
      <c r="P34" s="6">
        <v>10</v>
      </c>
      <c r="W34" s="13"/>
      <c r="X34" s="13"/>
    </row>
    <row r="35" spans="4:24" x14ac:dyDescent="0.25">
      <c r="L35" s="5" t="s">
        <v>96</v>
      </c>
      <c r="P35" s="6">
        <v>2</v>
      </c>
      <c r="W35" s="13"/>
      <c r="X35" s="13"/>
    </row>
    <row r="36" spans="4:24" ht="15.75" thickBot="1" x14ac:dyDescent="0.3">
      <c r="L36" s="5" t="s">
        <v>97</v>
      </c>
      <c r="P36" s="6">
        <v>1</v>
      </c>
      <c r="W36" s="13"/>
      <c r="X36" s="13"/>
    </row>
    <row r="37" spans="4:24" x14ac:dyDescent="0.25">
      <c r="D37" s="2" t="s">
        <v>161</v>
      </c>
      <c r="E37" s="3"/>
      <c r="F37" s="3"/>
      <c r="G37" s="3"/>
      <c r="H37" s="28">
        <v>2025</v>
      </c>
      <c r="L37" s="5" t="s">
        <v>98</v>
      </c>
      <c r="P37" s="6">
        <v>1</v>
      </c>
    </row>
    <row r="38" spans="4:24" x14ac:dyDescent="0.25">
      <c r="D38" s="5"/>
      <c r="H38" s="6"/>
      <c r="L38" s="5" t="s">
        <v>101</v>
      </c>
      <c r="P38" s="6"/>
    </row>
    <row r="39" spans="4:24" ht="15.75" thickBot="1" x14ac:dyDescent="0.3">
      <c r="D39" s="5" t="s">
        <v>68</v>
      </c>
      <c r="H39" s="19">
        <f>J18</f>
        <v>6900</v>
      </c>
      <c r="L39" s="9" t="s">
        <v>166</v>
      </c>
      <c r="M39" s="10"/>
      <c r="N39" s="10"/>
      <c r="O39" s="10"/>
      <c r="P39" s="18"/>
    </row>
    <row r="40" spans="4:24" x14ac:dyDescent="0.25">
      <c r="D40" s="5" t="s">
        <v>162</v>
      </c>
      <c r="H40" s="20">
        <f>P26</f>
        <v>35</v>
      </c>
    </row>
    <row r="41" spans="4:24" ht="15.75" thickBot="1" x14ac:dyDescent="0.3">
      <c r="D41" s="5" t="s">
        <v>53</v>
      </c>
      <c r="H41" s="21">
        <f>SUM(H39:H40)</f>
        <v>6935</v>
      </c>
    </row>
    <row r="42" spans="4:24" ht="16.5" thickTop="1" thickBot="1" x14ac:dyDescent="0.3">
      <c r="D42" s="9"/>
      <c r="E42" s="10"/>
      <c r="F42" s="10"/>
      <c r="G42" s="10"/>
      <c r="H42" s="18"/>
    </row>
    <row r="43" spans="4:24" x14ac:dyDescent="0.25">
      <c r="L43" s="29" t="s">
        <v>103</v>
      </c>
      <c r="M43" s="31"/>
      <c r="N43" s="31"/>
      <c r="O43" s="3"/>
      <c r="P43" s="4"/>
    </row>
    <row r="44" spans="4:24" x14ac:dyDescent="0.25">
      <c r="L44" s="5" t="s">
        <v>108</v>
      </c>
      <c r="P44" s="6"/>
    </row>
    <row r="45" spans="4:24" x14ac:dyDescent="0.25">
      <c r="L45" s="5"/>
      <c r="M45" t="s">
        <v>105</v>
      </c>
      <c r="P45" s="6" t="s">
        <v>106</v>
      </c>
    </row>
    <row r="46" spans="4:24" x14ac:dyDescent="0.25">
      <c r="L46" s="5"/>
      <c r="M46" t="s">
        <v>169</v>
      </c>
      <c r="P46" s="6" t="s">
        <v>106</v>
      </c>
    </row>
    <row r="47" spans="4:24" x14ac:dyDescent="0.25">
      <c r="L47" s="5"/>
      <c r="M47" t="s">
        <v>109</v>
      </c>
      <c r="P47" s="6" t="s">
        <v>106</v>
      </c>
    </row>
    <row r="48" spans="4:24" x14ac:dyDescent="0.25">
      <c r="L48" s="5" t="s">
        <v>113</v>
      </c>
      <c r="P48" s="6"/>
    </row>
    <row r="49" spans="12:16" x14ac:dyDescent="0.25">
      <c r="L49" s="5"/>
      <c r="M49" t="s">
        <v>104</v>
      </c>
      <c r="P49" s="6"/>
    </row>
    <row r="50" spans="12:16" x14ac:dyDescent="0.25">
      <c r="L50" s="5"/>
      <c r="M50" t="s">
        <v>110</v>
      </c>
      <c r="P50" s="6"/>
    </row>
    <row r="51" spans="12:16" x14ac:dyDescent="0.25">
      <c r="L51" s="5"/>
      <c r="M51" t="s">
        <v>111</v>
      </c>
      <c r="P51" s="6"/>
    </row>
    <row r="52" spans="12:16" ht="15.75" thickBot="1" x14ac:dyDescent="0.3">
      <c r="L52" s="9"/>
      <c r="M52" s="10" t="s">
        <v>168</v>
      </c>
      <c r="N52" s="10"/>
      <c r="O52" s="10"/>
      <c r="P52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853C-2DBA-4DC2-A7CB-415CF6194727}">
  <dimension ref="C2:R35"/>
  <sheetViews>
    <sheetView tabSelected="1" topLeftCell="A6" workbookViewId="0">
      <selection activeCell="L40" sqref="L40"/>
    </sheetView>
  </sheetViews>
  <sheetFormatPr defaultRowHeight="15" x14ac:dyDescent="0.25"/>
  <cols>
    <col min="16" max="16" width="9.5703125" bestFit="1" customWidth="1"/>
    <col min="18" max="18" width="9.5703125" bestFit="1" customWidth="1"/>
  </cols>
  <sheetData>
    <row r="2" spans="3:18" x14ac:dyDescent="0.25">
      <c r="C2" t="s">
        <v>114</v>
      </c>
    </row>
    <row r="3" spans="3:18" ht="15.75" thickBot="1" x14ac:dyDescent="0.3"/>
    <row r="4" spans="3:18" x14ac:dyDescent="0.25">
      <c r="C4" s="2" t="s">
        <v>0</v>
      </c>
      <c r="D4" s="3"/>
      <c r="E4" s="3"/>
      <c r="F4" s="4"/>
      <c r="H4" s="2" t="s">
        <v>5</v>
      </c>
      <c r="I4" s="3"/>
      <c r="J4" s="3"/>
      <c r="K4" s="3"/>
      <c r="L4" s="4"/>
      <c r="N4" s="2" t="s">
        <v>9</v>
      </c>
      <c r="O4" s="3"/>
      <c r="P4" s="16">
        <v>45657</v>
      </c>
      <c r="Q4" s="3"/>
      <c r="R4" s="17">
        <v>46022</v>
      </c>
    </row>
    <row r="5" spans="3:18" x14ac:dyDescent="0.25">
      <c r="C5" s="5" t="s">
        <v>75</v>
      </c>
      <c r="F5" s="6"/>
      <c r="H5" s="5"/>
      <c r="L5" s="6"/>
      <c r="N5" s="5"/>
      <c r="R5" s="6"/>
    </row>
    <row r="6" spans="3:18" x14ac:dyDescent="0.25">
      <c r="C6" s="5" t="s">
        <v>1</v>
      </c>
      <c r="F6" s="6">
        <v>1000</v>
      </c>
      <c r="H6" s="5" t="s">
        <v>6</v>
      </c>
      <c r="J6" s="8">
        <v>46023</v>
      </c>
      <c r="L6" s="6">
        <v>300</v>
      </c>
      <c r="N6" s="5" t="s">
        <v>10</v>
      </c>
      <c r="R6" s="6"/>
    </row>
    <row r="7" spans="3:18" x14ac:dyDescent="0.25">
      <c r="C7" s="5"/>
      <c r="F7" s="6"/>
      <c r="H7" s="5"/>
      <c r="L7" s="6"/>
      <c r="N7" s="5"/>
      <c r="O7" t="s">
        <v>11</v>
      </c>
      <c r="P7">
        <v>300</v>
      </c>
      <c r="R7" s="6">
        <v>700</v>
      </c>
    </row>
    <row r="8" spans="3:18" x14ac:dyDescent="0.25">
      <c r="C8" s="5" t="s">
        <v>2</v>
      </c>
      <c r="F8" s="7">
        <v>600</v>
      </c>
      <c r="H8" s="5" t="s">
        <v>7</v>
      </c>
      <c r="I8" t="s">
        <v>8</v>
      </c>
      <c r="L8" s="6">
        <v>400</v>
      </c>
      <c r="N8" s="5"/>
      <c r="R8" s="6"/>
    </row>
    <row r="9" spans="3:18" x14ac:dyDescent="0.25">
      <c r="C9" s="5"/>
      <c r="F9" s="6"/>
      <c r="H9" s="5"/>
      <c r="L9" s="7"/>
      <c r="N9" s="5" t="s">
        <v>12</v>
      </c>
      <c r="R9" s="6"/>
    </row>
    <row r="10" spans="3:18" ht="15.75" thickBot="1" x14ac:dyDescent="0.3">
      <c r="C10" s="5" t="s">
        <v>3</v>
      </c>
      <c r="D10" t="s">
        <v>8</v>
      </c>
      <c r="F10" s="6">
        <f>F6-F8</f>
        <v>400</v>
      </c>
      <c r="H10" s="9" t="s">
        <v>6</v>
      </c>
      <c r="I10" s="10"/>
      <c r="J10" s="11">
        <v>46387</v>
      </c>
      <c r="K10" s="10"/>
      <c r="L10" s="12">
        <f>SUM(L6:L9)</f>
        <v>700</v>
      </c>
      <c r="N10" s="5"/>
      <c r="O10" t="s">
        <v>13</v>
      </c>
      <c r="P10" s="1">
        <v>0</v>
      </c>
      <c r="R10" s="7">
        <v>0</v>
      </c>
    </row>
    <row r="11" spans="3:18" x14ac:dyDescent="0.25">
      <c r="C11" s="5"/>
      <c r="F11" s="6"/>
      <c r="N11" s="5"/>
      <c r="R11" s="6"/>
    </row>
    <row r="12" spans="3:18" ht="15.75" thickBot="1" x14ac:dyDescent="0.3">
      <c r="C12" s="5" t="s">
        <v>4</v>
      </c>
      <c r="E12" s="8">
        <v>46023</v>
      </c>
      <c r="F12" s="6">
        <v>300</v>
      </c>
      <c r="N12" s="9" t="s">
        <v>14</v>
      </c>
      <c r="O12" s="10"/>
      <c r="P12" s="10">
        <f>P7-P10</f>
        <v>300</v>
      </c>
      <c r="Q12" s="10"/>
      <c r="R12" s="18">
        <f>R7-R10</f>
        <v>700</v>
      </c>
    </row>
    <row r="13" spans="3:18" x14ac:dyDescent="0.25">
      <c r="C13" s="5"/>
      <c r="F13" s="7"/>
    </row>
    <row r="14" spans="3:18" ht="15.75" thickBot="1" x14ac:dyDescent="0.3">
      <c r="C14" s="9" t="s">
        <v>4</v>
      </c>
      <c r="D14" s="10"/>
      <c r="E14" s="11">
        <v>46387</v>
      </c>
      <c r="F14" s="12">
        <f>F12+F10</f>
        <v>700</v>
      </c>
    </row>
    <row r="16" spans="3:18" ht="15.75" thickBot="1" x14ac:dyDescent="0.3"/>
    <row r="17" spans="3:7" x14ac:dyDescent="0.25">
      <c r="C17" s="29" t="s">
        <v>115</v>
      </c>
      <c r="D17" s="30"/>
      <c r="E17" s="3"/>
      <c r="F17" s="3"/>
      <c r="G17" s="28">
        <v>2025</v>
      </c>
    </row>
    <row r="18" spans="3:7" x14ac:dyDescent="0.25">
      <c r="C18" s="5" t="s">
        <v>116</v>
      </c>
      <c r="G18" s="6">
        <v>50</v>
      </c>
    </row>
    <row r="19" spans="3:7" x14ac:dyDescent="0.25">
      <c r="C19" s="5" t="s">
        <v>92</v>
      </c>
      <c r="G19" s="6" t="s">
        <v>95</v>
      </c>
    </row>
    <row r="20" spans="3:7" x14ac:dyDescent="0.25">
      <c r="C20" s="5" t="s">
        <v>94</v>
      </c>
      <c r="G20" s="6" t="s">
        <v>119</v>
      </c>
    </row>
    <row r="21" spans="3:7" x14ac:dyDescent="0.25">
      <c r="C21" s="5" t="s">
        <v>96</v>
      </c>
      <c r="G21" s="6">
        <v>1</v>
      </c>
    </row>
    <row r="22" spans="3:7" x14ac:dyDescent="0.25">
      <c r="C22" s="5" t="s">
        <v>97</v>
      </c>
      <c r="G22" s="6">
        <v>1</v>
      </c>
    </row>
    <row r="23" spans="3:7" x14ac:dyDescent="0.25">
      <c r="C23" s="5" t="s">
        <v>98</v>
      </c>
      <c r="G23" s="6">
        <v>1</v>
      </c>
    </row>
    <row r="24" spans="3:7" ht="15.75" thickBot="1" x14ac:dyDescent="0.3">
      <c r="C24" s="9" t="s">
        <v>101</v>
      </c>
      <c r="D24" s="10"/>
      <c r="E24" s="10"/>
      <c r="F24" s="10"/>
      <c r="G24" s="18" t="s">
        <v>117</v>
      </c>
    </row>
    <row r="29" spans="3:7" ht="15.75" thickBot="1" x14ac:dyDescent="0.3"/>
    <row r="30" spans="3:7" x14ac:dyDescent="0.25">
      <c r="C30" s="29" t="s">
        <v>103</v>
      </c>
      <c r="D30" s="31"/>
      <c r="E30" s="31"/>
      <c r="F30" s="3"/>
      <c r="G30" s="4"/>
    </row>
    <row r="31" spans="3:7" x14ac:dyDescent="0.25">
      <c r="C31" s="5" t="s">
        <v>118</v>
      </c>
      <c r="G31" s="6"/>
    </row>
    <row r="32" spans="3:7" x14ac:dyDescent="0.25">
      <c r="C32" s="5"/>
      <c r="D32" t="s">
        <v>109</v>
      </c>
      <c r="G32" s="6" t="s">
        <v>106</v>
      </c>
    </row>
    <row r="33" spans="3:7" x14ac:dyDescent="0.25">
      <c r="C33" s="5" t="s">
        <v>113</v>
      </c>
      <c r="G33" s="6"/>
    </row>
    <row r="34" spans="3:7" x14ac:dyDescent="0.25">
      <c r="C34" s="5"/>
      <c r="D34" t="s">
        <v>104</v>
      </c>
      <c r="G34" s="6"/>
    </row>
    <row r="35" spans="3:7" ht="15.75" thickBot="1" x14ac:dyDescent="0.3">
      <c r="C35" s="9"/>
      <c r="D35" s="10" t="s">
        <v>110</v>
      </c>
      <c r="E35" s="10"/>
      <c r="F35" s="10"/>
      <c r="G35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VVE</vt:lpstr>
      <vt:lpstr>grote sport vereniging</vt:lpstr>
      <vt:lpstr>eenvoudige Vereniging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 Kranenberg</dc:creator>
  <cp:lastModifiedBy>Harm Kranenberg</cp:lastModifiedBy>
  <dcterms:created xsi:type="dcterms:W3CDTF">2026-03-13T14:54:15Z</dcterms:created>
  <dcterms:modified xsi:type="dcterms:W3CDTF">2026-05-20T13:48:40Z</dcterms:modified>
</cp:coreProperties>
</file>